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ómo se usa" sheetId="1" r:id="rId1"/>
    <sheet name="Liquidaciones" sheetId="2" r:id="rId2"/>
    <sheet name="Resumen 111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&quot; 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cols>
    <col min="1" max="1" width="90.83203125" customWidth="1"/>
  </cols>
  <sheetData>
    <row r="1">
      <c r="A1" t="str">
        <v>Kit de cierre de mes · FisioFin</v>
      </c>
    </row>
    <row r="2">
      <c r="A2" t="str">
        <v>fisiofin.com</v>
      </c>
    </row>
    <row r="3">
      <c r="A3" t="str">
        <v/>
      </c>
    </row>
    <row r="4">
      <c r="A4" t="str">
        <v>Cómo se usa</v>
      </c>
    </row>
    <row r="5">
      <c r="A5" t="str">
        <v>1. Una fila por colaborador y mes en la hoja «Liquidaciones».</v>
      </c>
    </row>
    <row r="6">
      <c r="A6" t="str">
        <v>2. Escribe el mes como 2026-07. De ahí salen el trimestre y el año.</v>
      </c>
    </row>
    <row r="7">
      <c r="A7" t="str">
        <v>3. Rellena SOLO una de las dos formas de comisionar:</v>
      </c>
    </row>
    <row r="8">
      <c r="A8" t="str">
        <v xml:space="preserve">   · % comisión sobre lo facturado, o</v>
      </c>
    </row>
    <row r="9">
      <c r="A9" t="str">
        <v xml:space="preserve">   · €/sesión × número de sesiones.</v>
      </c>
    </row>
    <row r="10">
      <c r="A10" t="str">
        <v>4. Pon el IRPF: 15 % general, 7 % si es autónomo nuevo (año de alta + 2).</v>
      </c>
    </row>
    <row r="11">
      <c r="A11" t="str">
        <v>5. Las columnas gris (comisión bruta, IRPF, neto, trimestre, año) se calculan solas.</v>
      </c>
    </row>
    <row r="12">
      <c r="A12" t="str">
        <v>6. La hoja «Resumen 111» suma el trimestre. Cambia el año en B3.</v>
      </c>
    </row>
    <row r="13">
      <c r="A13" t="str">
        <v/>
      </c>
    </row>
    <row r="14">
      <c r="A14" t="str">
        <v>Reglas que evitan los errores caros</v>
      </c>
    </row>
    <row r="15">
      <c r="A15" t="str">
        <v>· El coste del colaborador es la COMISIÓN BRUTA, no el neto que le transfieres.</v>
      </c>
    </row>
    <row r="16">
      <c r="A16" t="str">
        <v>· Si haces un descuento al paciente, el colaborador suele comisionar sobre la</v>
      </c>
    </row>
    <row r="17">
      <c r="A17" t="str">
        <v xml:space="preserve">  tarifa, no sobre lo cobrado: el descuento lo absorbe la clínica. Entonces en</v>
      </c>
    </row>
    <row r="18">
      <c r="A18" t="str">
        <v xml:space="preserve">  «Facturado» va el precio de tarifa, no el cobrado.</v>
      </c>
    </row>
    <row r="19">
      <c r="A19" t="str">
        <v>· El IRPF retenido lo ingresas tú con el modelo 111. No te lo gastes.</v>
      </c>
    </row>
    <row r="20">
      <c r="A20" t="str">
        <v>· La fisioterapia asistencial está exenta de IVA: el IVA que pagas en tus gastos</v>
      </c>
    </row>
    <row r="21">
      <c r="A21" t="str">
        <v xml:space="preserve">  no se deduce, es coste.</v>
      </c>
    </row>
    <row r="22">
      <c r="A22" t="str">
        <v/>
      </c>
    </row>
    <row r="23">
      <c r="A23" t="str">
        <v>Borra las 3 filas de ejemplo antes de empezar.</v>
      </c>
    </row>
    <row r="24">
      <c r="A24" t="str">
        <v/>
      </c>
    </row>
    <row r="25">
      <c r="A25" t="str">
        <v>Documento informativo, no asesoramiento fiscal. Contrasta plazos y tipos con tu</v>
      </c>
    </row>
    <row r="26">
      <c r="A26" t="str">
        <v>gestoría o con la AEAT.</v>
      </c>
    </row>
  </sheetData>
  <ignoredErrors>
    <ignoredError numberStoredAsText="1" sqref="A1:A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61"/>
  <sheetViews>
    <sheetView workbookViewId="0"/>
  </sheetViews>
  <cols>
    <col min="1" max="1" width="28.83203125" customWidth="1"/>
    <col min="2" max="2" width="14.83203125" customWidth="1"/>
    <col min="3" max="3" width="13.83203125" customWidth="1"/>
    <col min="4" max="4" width="11.83203125" customWidth="1"/>
    <col min="5" max="5" width="10.83203125" customWidth="1"/>
    <col min="6" max="6" width="10.83203125" customWidth="1"/>
    <col min="7" max="7" width="15.83203125" customWidth="1"/>
    <col min="8" max="8" width="9.83203125" customWidth="1"/>
    <col min="9" max="9" width="14.83203125" customWidth="1"/>
    <col min="10" max="10" width="14.83203125" customWidth="1"/>
    <col min="11" max="11" width="7.83203125" customWidth="1"/>
    <col min="12" max="12" width="7.83203125" customWidth="1"/>
  </cols>
  <sheetData>
    <row r="1">
      <c r="A1" t="str">
        <v>Colaborador</v>
      </c>
      <c r="B1" t="str">
        <v>Mes (AAAA-MM)</v>
      </c>
      <c r="C1" t="str">
        <v>Facturado</v>
      </c>
      <c r="D1" t="str">
        <v>% comisión</v>
      </c>
      <c r="E1" t="str">
        <v>€/sesión</v>
      </c>
      <c r="F1" t="str">
        <v>Sesiones</v>
      </c>
      <c r="G1" t="str">
        <v>Comisión bruta</v>
      </c>
      <c r="H1" t="str">
        <v>IRPF %</v>
      </c>
      <c r="I1" t="str">
        <v>IRPF retenido</v>
      </c>
      <c r="J1" t="str">
        <v>Neto a pagar</v>
      </c>
      <c r="K1" t="str">
        <v>Trim.</v>
      </c>
      <c r="L1" t="str">
        <v>Año</v>
      </c>
    </row>
    <row r="2">
      <c r="A2" t="str">
        <v>Laura Martínez (ejemplo)</v>
      </c>
      <c r="B2" t="str">
        <v>2026-07</v>
      </c>
      <c r="C2" s="1">
        <v>2000</v>
      </c>
      <c r="D2" s="2">
        <v>0.4</v>
      </c>
      <c r="G2" s="1">
        <f>IF($A2="","",IF($D2&lt;&gt;"",ROUND($C2*$D2,2),ROUND($E2*$F2,2)))</f>
        <v>800</v>
      </c>
      <c r="H2" s="2">
        <v>0.15</v>
      </c>
      <c r="I2" s="1">
        <f>IF($A2="","",ROUND($G2*$H2,2))</f>
        <v>120</v>
      </c>
      <c r="J2" s="1">
        <f>IF($A2="","",$G2-$I2)</f>
        <v>680</v>
      </c>
      <c r="K2">
        <f>IF($B2="","",ROUNDUP(VALUE(MID($B2,6,2))/3,0))</f>
        <v>3</v>
      </c>
      <c r="L2">
        <f>IF($B2="","",VALUE(LEFT($B2,4)))</f>
        <v>2026</v>
      </c>
    </row>
    <row r="3">
      <c r="A3" t="str">
        <v>Marc Puig (ejemplo)</v>
      </c>
      <c r="B3" t="str">
        <v>2026-07</v>
      </c>
      <c r="C3" s="1">
        <v>1500</v>
      </c>
      <c r="D3" s="2">
        <v>0.5</v>
      </c>
      <c r="G3" s="1">
        <f>IF($A3="","",IF($D3&lt;&gt;"",ROUND($C3*$D3,2),ROUND($E3*$F3,2)))</f>
        <v>750</v>
      </c>
      <c r="H3" s="2">
        <v>0.15</v>
      </c>
      <c r="I3" s="1">
        <f>IF($A3="","",ROUND($G3*$H3,2))</f>
        <v>112.5</v>
      </c>
      <c r="J3" s="1">
        <f>IF($A3="","",$G3-$I3)</f>
        <v>637.5</v>
      </c>
      <c r="K3">
        <f>IF($B3="","",ROUNDUP(VALUE(MID($B3,6,2))/3,0))</f>
        <v>3</v>
      </c>
      <c r="L3">
        <f>IF($B3="","",VALUE(LEFT($B3,4)))</f>
        <v>2026</v>
      </c>
    </row>
    <row r="4">
      <c r="A4" t="str">
        <v>Ana Ruiz (ejemplo, €/sesión)</v>
      </c>
      <c r="B4" t="str">
        <v>2026-07</v>
      </c>
      <c r="E4" s="1">
        <v>22</v>
      </c>
      <c r="F4">
        <v>34</v>
      </c>
      <c r="G4" s="1">
        <f>IF($A4="","",IF($D4&lt;&gt;"",ROUND($C4*$D4,2),ROUND($E4*$F4,2)))</f>
        <v>748</v>
      </c>
      <c r="H4" s="2">
        <v>0.07</v>
      </c>
      <c r="I4" s="1">
        <f>IF($A4="","",ROUND($G4*$H4,2))</f>
        <v>52.36</v>
      </c>
      <c r="J4" s="1">
        <f>IF($A4="","",$G4-$I4)</f>
        <v>695.64</v>
      </c>
      <c r="K4">
        <f>IF($B4="","",ROUNDUP(VALUE(MID($B4,6,2))/3,0))</f>
        <v>3</v>
      </c>
      <c r="L4">
        <f>IF($B4="","",VALUE(LEFT($B4,4)))</f>
        <v>2026</v>
      </c>
    </row>
    <row r="5">
      <c r="G5" s="1" t="str">
        <f>IF($A5="","",IF($D5&lt;&gt;"",ROUND($C5*$D5,2),ROUND($E5*$F5,2)))</f>
        <v/>
      </c>
      <c r="I5" s="1" t="str">
        <f>IF($A5="","",ROUND($G5*$H5,2))</f>
        <v/>
      </c>
      <c r="J5" s="1" t="str">
        <f>IF($A5="","",$G5-$I5)</f>
        <v/>
      </c>
      <c r="K5" t="str">
        <f>IF($B5="","",ROUNDUP(VALUE(MID($B5,6,2))/3,0))</f>
        <v/>
      </c>
      <c r="L5" t="str">
        <f>IF($B5="","",VALUE(LEFT($B5,4)))</f>
        <v/>
      </c>
    </row>
    <row r="6">
      <c r="G6" s="1" t="str">
        <f>IF($A6="","",IF($D6&lt;&gt;"",ROUND($C6*$D6,2),ROUND($E6*$F6,2)))</f>
        <v/>
      </c>
      <c r="I6" s="1" t="str">
        <f>IF($A6="","",ROUND($G6*$H6,2))</f>
        <v/>
      </c>
      <c r="J6" s="1" t="str">
        <f>IF($A6="","",$G6-$I6)</f>
        <v/>
      </c>
      <c r="K6" t="str">
        <f>IF($B6="","",ROUNDUP(VALUE(MID($B6,6,2))/3,0))</f>
        <v/>
      </c>
      <c r="L6" t="str">
        <f>IF($B6="","",VALUE(LEFT($B6,4)))</f>
        <v/>
      </c>
    </row>
    <row r="7">
      <c r="G7" s="1" t="str">
        <f>IF($A7="","",IF($D7&lt;&gt;"",ROUND($C7*$D7,2),ROUND($E7*$F7,2)))</f>
        <v/>
      </c>
      <c r="I7" s="1" t="str">
        <f>IF($A7="","",ROUND($G7*$H7,2))</f>
        <v/>
      </c>
      <c r="J7" s="1" t="str">
        <f>IF($A7="","",$G7-$I7)</f>
        <v/>
      </c>
      <c r="K7" t="str">
        <f>IF($B7="","",ROUNDUP(VALUE(MID($B7,6,2))/3,0))</f>
        <v/>
      </c>
      <c r="L7" t="str">
        <f>IF($B7="","",VALUE(LEFT($B7,4)))</f>
        <v/>
      </c>
    </row>
    <row r="8">
      <c r="G8" s="1" t="str">
        <f>IF($A8="","",IF($D8&lt;&gt;"",ROUND($C8*$D8,2),ROUND($E8*$F8,2)))</f>
        <v/>
      </c>
      <c r="I8" s="1" t="str">
        <f>IF($A8="","",ROUND($G8*$H8,2))</f>
        <v/>
      </c>
      <c r="J8" s="1" t="str">
        <f>IF($A8="","",$G8-$I8)</f>
        <v/>
      </c>
      <c r="K8" t="str">
        <f>IF($B8="","",ROUNDUP(VALUE(MID($B8,6,2))/3,0))</f>
        <v/>
      </c>
      <c r="L8" t="str">
        <f>IF($B8="","",VALUE(LEFT($B8,4)))</f>
        <v/>
      </c>
    </row>
    <row r="9">
      <c r="G9" s="1" t="str">
        <f>IF($A9="","",IF($D9&lt;&gt;"",ROUND($C9*$D9,2),ROUND($E9*$F9,2)))</f>
        <v/>
      </c>
      <c r="I9" s="1" t="str">
        <f>IF($A9="","",ROUND($G9*$H9,2))</f>
        <v/>
      </c>
      <c r="J9" s="1" t="str">
        <f>IF($A9="","",$G9-$I9)</f>
        <v/>
      </c>
      <c r="K9" t="str">
        <f>IF($B9="","",ROUNDUP(VALUE(MID($B9,6,2))/3,0))</f>
        <v/>
      </c>
      <c r="L9" t="str">
        <f>IF($B9="","",VALUE(LEFT($B9,4)))</f>
        <v/>
      </c>
    </row>
    <row r="10">
      <c r="G10" s="1" t="str">
        <f>IF($A10="","",IF($D10&lt;&gt;"",ROUND($C10*$D10,2),ROUND($E10*$F10,2)))</f>
        <v/>
      </c>
      <c r="I10" s="1" t="str">
        <f>IF($A10="","",ROUND($G10*$H10,2))</f>
        <v/>
      </c>
      <c r="J10" s="1" t="str">
        <f>IF($A10="","",$G10-$I10)</f>
        <v/>
      </c>
      <c r="K10" t="str">
        <f>IF($B10="","",ROUNDUP(VALUE(MID($B10,6,2))/3,0))</f>
        <v/>
      </c>
      <c r="L10" t="str">
        <f>IF($B10="","",VALUE(LEFT($B10,4)))</f>
        <v/>
      </c>
    </row>
    <row r="11">
      <c r="G11" s="1" t="str">
        <f>IF($A11="","",IF($D11&lt;&gt;"",ROUND($C11*$D11,2),ROUND($E11*$F11,2)))</f>
        <v/>
      </c>
      <c r="I11" s="1" t="str">
        <f>IF($A11="","",ROUND($G11*$H11,2))</f>
        <v/>
      </c>
      <c r="J11" s="1" t="str">
        <f>IF($A11="","",$G11-$I11)</f>
        <v/>
      </c>
      <c r="K11" t="str">
        <f>IF($B11="","",ROUNDUP(VALUE(MID($B11,6,2))/3,0))</f>
        <v/>
      </c>
      <c r="L11" t="str">
        <f>IF($B11="","",VALUE(LEFT($B11,4)))</f>
        <v/>
      </c>
    </row>
    <row r="12">
      <c r="G12" s="1" t="str">
        <f>IF($A12="","",IF($D12&lt;&gt;"",ROUND($C12*$D12,2),ROUND($E12*$F12,2)))</f>
        <v/>
      </c>
      <c r="I12" s="1" t="str">
        <f>IF($A12="","",ROUND($G12*$H12,2))</f>
        <v/>
      </c>
      <c r="J12" s="1" t="str">
        <f>IF($A12="","",$G12-$I12)</f>
        <v/>
      </c>
      <c r="K12" t="str">
        <f>IF($B12="","",ROUNDUP(VALUE(MID($B12,6,2))/3,0))</f>
        <v/>
      </c>
      <c r="L12" t="str">
        <f>IF($B12="","",VALUE(LEFT($B12,4)))</f>
        <v/>
      </c>
    </row>
    <row r="13">
      <c r="G13" s="1" t="str">
        <f>IF($A13="","",IF($D13&lt;&gt;"",ROUND($C13*$D13,2),ROUND($E13*$F13,2)))</f>
        <v/>
      </c>
      <c r="I13" s="1" t="str">
        <f>IF($A13="","",ROUND($G13*$H13,2))</f>
        <v/>
      </c>
      <c r="J13" s="1" t="str">
        <f>IF($A13="","",$G13-$I13)</f>
        <v/>
      </c>
      <c r="K13" t="str">
        <f>IF($B13="","",ROUNDUP(VALUE(MID($B13,6,2))/3,0))</f>
        <v/>
      </c>
      <c r="L13" t="str">
        <f>IF($B13="","",VALUE(LEFT($B13,4)))</f>
        <v/>
      </c>
    </row>
    <row r="14">
      <c r="G14" s="1" t="str">
        <f>IF($A14="","",IF($D14&lt;&gt;"",ROUND($C14*$D14,2),ROUND($E14*$F14,2)))</f>
        <v/>
      </c>
      <c r="I14" s="1" t="str">
        <f>IF($A14="","",ROUND($G14*$H14,2))</f>
        <v/>
      </c>
      <c r="J14" s="1" t="str">
        <f>IF($A14="","",$G14-$I14)</f>
        <v/>
      </c>
      <c r="K14" t="str">
        <f>IF($B14="","",ROUNDUP(VALUE(MID($B14,6,2))/3,0))</f>
        <v/>
      </c>
      <c r="L14" t="str">
        <f>IF($B14="","",VALUE(LEFT($B14,4)))</f>
        <v/>
      </c>
    </row>
    <row r="15">
      <c r="G15" s="1" t="str">
        <f>IF($A15="","",IF($D15&lt;&gt;"",ROUND($C15*$D15,2),ROUND($E15*$F15,2)))</f>
        <v/>
      </c>
      <c r="I15" s="1" t="str">
        <f>IF($A15="","",ROUND($G15*$H15,2))</f>
        <v/>
      </c>
      <c r="J15" s="1" t="str">
        <f>IF($A15="","",$G15-$I15)</f>
        <v/>
      </c>
      <c r="K15" t="str">
        <f>IF($B15="","",ROUNDUP(VALUE(MID($B15,6,2))/3,0))</f>
        <v/>
      </c>
      <c r="L15" t="str">
        <f>IF($B15="","",VALUE(LEFT($B15,4)))</f>
        <v/>
      </c>
    </row>
    <row r="16">
      <c r="G16" s="1" t="str">
        <f>IF($A16="","",IF($D16&lt;&gt;"",ROUND($C16*$D16,2),ROUND($E16*$F16,2)))</f>
        <v/>
      </c>
      <c r="I16" s="1" t="str">
        <f>IF($A16="","",ROUND($G16*$H16,2))</f>
        <v/>
      </c>
      <c r="J16" s="1" t="str">
        <f>IF($A16="","",$G16-$I16)</f>
        <v/>
      </c>
      <c r="K16" t="str">
        <f>IF($B16="","",ROUNDUP(VALUE(MID($B16,6,2))/3,0))</f>
        <v/>
      </c>
      <c r="L16" t="str">
        <f>IF($B16="","",VALUE(LEFT($B16,4)))</f>
        <v/>
      </c>
    </row>
    <row r="17">
      <c r="G17" s="1" t="str">
        <f>IF($A17="","",IF($D17&lt;&gt;"",ROUND($C17*$D17,2),ROUND($E17*$F17,2)))</f>
        <v/>
      </c>
      <c r="I17" s="1" t="str">
        <f>IF($A17="","",ROUND($G17*$H17,2))</f>
        <v/>
      </c>
      <c r="J17" s="1" t="str">
        <f>IF($A17="","",$G17-$I17)</f>
        <v/>
      </c>
      <c r="K17" t="str">
        <f>IF($B17="","",ROUNDUP(VALUE(MID($B17,6,2))/3,0))</f>
        <v/>
      </c>
      <c r="L17" t="str">
        <f>IF($B17="","",VALUE(LEFT($B17,4)))</f>
        <v/>
      </c>
    </row>
    <row r="18">
      <c r="G18" s="1" t="str">
        <f>IF($A18="","",IF($D18&lt;&gt;"",ROUND($C18*$D18,2),ROUND($E18*$F18,2)))</f>
        <v/>
      </c>
      <c r="I18" s="1" t="str">
        <f>IF($A18="","",ROUND($G18*$H18,2))</f>
        <v/>
      </c>
      <c r="J18" s="1" t="str">
        <f>IF($A18="","",$G18-$I18)</f>
        <v/>
      </c>
      <c r="K18" t="str">
        <f>IF($B18="","",ROUNDUP(VALUE(MID($B18,6,2))/3,0))</f>
        <v/>
      </c>
      <c r="L18" t="str">
        <f>IF($B18="","",VALUE(LEFT($B18,4)))</f>
        <v/>
      </c>
    </row>
    <row r="19">
      <c r="G19" s="1" t="str">
        <f>IF($A19="","",IF($D19&lt;&gt;"",ROUND($C19*$D19,2),ROUND($E19*$F19,2)))</f>
        <v/>
      </c>
      <c r="I19" s="1" t="str">
        <f>IF($A19="","",ROUND($G19*$H19,2))</f>
        <v/>
      </c>
      <c r="J19" s="1" t="str">
        <f>IF($A19="","",$G19-$I19)</f>
        <v/>
      </c>
      <c r="K19" t="str">
        <f>IF($B19="","",ROUNDUP(VALUE(MID($B19,6,2))/3,0))</f>
        <v/>
      </c>
      <c r="L19" t="str">
        <f>IF($B19="","",VALUE(LEFT($B19,4)))</f>
        <v/>
      </c>
    </row>
    <row r="20">
      <c r="G20" s="1" t="str">
        <f>IF($A20="","",IF($D20&lt;&gt;"",ROUND($C20*$D20,2),ROUND($E20*$F20,2)))</f>
        <v/>
      </c>
      <c r="I20" s="1" t="str">
        <f>IF($A20="","",ROUND($G20*$H20,2))</f>
        <v/>
      </c>
      <c r="J20" s="1" t="str">
        <f>IF($A20="","",$G20-$I20)</f>
        <v/>
      </c>
      <c r="K20" t="str">
        <f>IF($B20="","",ROUNDUP(VALUE(MID($B20,6,2))/3,0))</f>
        <v/>
      </c>
      <c r="L20" t="str">
        <f>IF($B20="","",VALUE(LEFT($B20,4)))</f>
        <v/>
      </c>
    </row>
    <row r="21">
      <c r="G21" s="1" t="str">
        <f>IF($A21="","",IF($D21&lt;&gt;"",ROUND($C21*$D21,2),ROUND($E21*$F21,2)))</f>
        <v/>
      </c>
      <c r="I21" s="1" t="str">
        <f>IF($A21="","",ROUND($G21*$H21,2))</f>
        <v/>
      </c>
      <c r="J21" s="1" t="str">
        <f>IF($A21="","",$G21-$I21)</f>
        <v/>
      </c>
      <c r="K21" t="str">
        <f>IF($B21="","",ROUNDUP(VALUE(MID($B21,6,2))/3,0))</f>
        <v/>
      </c>
      <c r="L21" t="str">
        <f>IF($B21="","",VALUE(LEFT($B21,4)))</f>
        <v/>
      </c>
    </row>
    <row r="22">
      <c r="G22" s="1" t="str">
        <f>IF($A22="","",IF($D22&lt;&gt;"",ROUND($C22*$D22,2),ROUND($E22*$F22,2)))</f>
        <v/>
      </c>
      <c r="I22" s="1" t="str">
        <f>IF($A22="","",ROUND($G22*$H22,2))</f>
        <v/>
      </c>
      <c r="J22" s="1" t="str">
        <f>IF($A22="","",$G22-$I22)</f>
        <v/>
      </c>
      <c r="K22" t="str">
        <f>IF($B22="","",ROUNDUP(VALUE(MID($B22,6,2))/3,0))</f>
        <v/>
      </c>
      <c r="L22" t="str">
        <f>IF($B22="","",VALUE(LEFT($B22,4)))</f>
        <v/>
      </c>
    </row>
    <row r="23">
      <c r="G23" s="1" t="str">
        <f>IF($A23="","",IF($D23&lt;&gt;"",ROUND($C23*$D23,2),ROUND($E23*$F23,2)))</f>
        <v/>
      </c>
      <c r="I23" s="1" t="str">
        <f>IF($A23="","",ROUND($G23*$H23,2))</f>
        <v/>
      </c>
      <c r="J23" s="1" t="str">
        <f>IF($A23="","",$G23-$I23)</f>
        <v/>
      </c>
      <c r="K23" t="str">
        <f>IF($B23="","",ROUNDUP(VALUE(MID($B23,6,2))/3,0))</f>
        <v/>
      </c>
      <c r="L23" t="str">
        <f>IF($B23="","",VALUE(LEFT($B23,4)))</f>
        <v/>
      </c>
    </row>
    <row r="24">
      <c r="G24" s="1" t="str">
        <f>IF($A24="","",IF($D24&lt;&gt;"",ROUND($C24*$D24,2),ROUND($E24*$F24,2)))</f>
        <v/>
      </c>
      <c r="I24" s="1" t="str">
        <f>IF($A24="","",ROUND($G24*$H24,2))</f>
        <v/>
      </c>
      <c r="J24" s="1" t="str">
        <f>IF($A24="","",$G24-$I24)</f>
        <v/>
      </c>
      <c r="K24" t="str">
        <f>IF($B24="","",ROUNDUP(VALUE(MID($B24,6,2))/3,0))</f>
        <v/>
      </c>
      <c r="L24" t="str">
        <f>IF($B24="","",VALUE(LEFT($B24,4)))</f>
        <v/>
      </c>
    </row>
    <row r="25">
      <c r="G25" s="1" t="str">
        <f>IF($A25="","",IF($D25&lt;&gt;"",ROUND($C25*$D25,2),ROUND($E25*$F25,2)))</f>
        <v/>
      </c>
      <c r="I25" s="1" t="str">
        <f>IF($A25="","",ROUND($G25*$H25,2))</f>
        <v/>
      </c>
      <c r="J25" s="1" t="str">
        <f>IF($A25="","",$G25-$I25)</f>
        <v/>
      </c>
      <c r="K25" t="str">
        <f>IF($B25="","",ROUNDUP(VALUE(MID($B25,6,2))/3,0))</f>
        <v/>
      </c>
      <c r="L25" t="str">
        <f>IF($B25="","",VALUE(LEFT($B25,4)))</f>
        <v/>
      </c>
    </row>
    <row r="26">
      <c r="G26" s="1" t="str">
        <f>IF($A26="","",IF($D26&lt;&gt;"",ROUND($C26*$D26,2),ROUND($E26*$F26,2)))</f>
        <v/>
      </c>
      <c r="I26" s="1" t="str">
        <f>IF($A26="","",ROUND($G26*$H26,2))</f>
        <v/>
      </c>
      <c r="J26" s="1" t="str">
        <f>IF($A26="","",$G26-$I26)</f>
        <v/>
      </c>
      <c r="K26" t="str">
        <f>IF($B26="","",ROUNDUP(VALUE(MID($B26,6,2))/3,0))</f>
        <v/>
      </c>
      <c r="L26" t="str">
        <f>IF($B26="","",VALUE(LEFT($B26,4)))</f>
        <v/>
      </c>
    </row>
    <row r="27">
      <c r="G27" s="1" t="str">
        <f>IF($A27="","",IF($D27&lt;&gt;"",ROUND($C27*$D27,2),ROUND($E27*$F27,2)))</f>
        <v/>
      </c>
      <c r="I27" s="1" t="str">
        <f>IF($A27="","",ROUND($G27*$H27,2))</f>
        <v/>
      </c>
      <c r="J27" s="1" t="str">
        <f>IF($A27="","",$G27-$I27)</f>
        <v/>
      </c>
      <c r="K27" t="str">
        <f>IF($B27="","",ROUNDUP(VALUE(MID($B27,6,2))/3,0))</f>
        <v/>
      </c>
      <c r="L27" t="str">
        <f>IF($B27="","",VALUE(LEFT($B27,4)))</f>
        <v/>
      </c>
    </row>
    <row r="28">
      <c r="G28" s="1" t="str">
        <f>IF($A28="","",IF($D28&lt;&gt;"",ROUND($C28*$D28,2),ROUND($E28*$F28,2)))</f>
        <v/>
      </c>
      <c r="I28" s="1" t="str">
        <f>IF($A28="","",ROUND($G28*$H28,2))</f>
        <v/>
      </c>
      <c r="J28" s="1" t="str">
        <f>IF($A28="","",$G28-$I28)</f>
        <v/>
      </c>
      <c r="K28" t="str">
        <f>IF($B28="","",ROUNDUP(VALUE(MID($B28,6,2))/3,0))</f>
        <v/>
      </c>
      <c r="L28" t="str">
        <f>IF($B28="","",VALUE(LEFT($B28,4)))</f>
        <v/>
      </c>
    </row>
    <row r="29">
      <c r="G29" s="1" t="str">
        <f>IF($A29="","",IF($D29&lt;&gt;"",ROUND($C29*$D29,2),ROUND($E29*$F29,2)))</f>
        <v/>
      </c>
      <c r="I29" s="1" t="str">
        <f>IF($A29="","",ROUND($G29*$H29,2))</f>
        <v/>
      </c>
      <c r="J29" s="1" t="str">
        <f>IF($A29="","",$G29-$I29)</f>
        <v/>
      </c>
      <c r="K29" t="str">
        <f>IF($B29="","",ROUNDUP(VALUE(MID($B29,6,2))/3,0))</f>
        <v/>
      </c>
      <c r="L29" t="str">
        <f>IF($B29="","",VALUE(LEFT($B29,4)))</f>
        <v/>
      </c>
    </row>
    <row r="30">
      <c r="G30" s="1" t="str">
        <f>IF($A30="","",IF($D30&lt;&gt;"",ROUND($C30*$D30,2),ROUND($E30*$F30,2)))</f>
        <v/>
      </c>
      <c r="I30" s="1" t="str">
        <f>IF($A30="","",ROUND($G30*$H30,2))</f>
        <v/>
      </c>
      <c r="J30" s="1" t="str">
        <f>IF($A30="","",$G30-$I30)</f>
        <v/>
      </c>
      <c r="K30" t="str">
        <f>IF($B30="","",ROUNDUP(VALUE(MID($B30,6,2))/3,0))</f>
        <v/>
      </c>
      <c r="L30" t="str">
        <f>IF($B30="","",VALUE(LEFT($B30,4)))</f>
        <v/>
      </c>
    </row>
    <row r="31">
      <c r="G31" s="1" t="str">
        <f>IF($A31="","",IF($D31&lt;&gt;"",ROUND($C31*$D31,2),ROUND($E31*$F31,2)))</f>
        <v/>
      </c>
      <c r="I31" s="1" t="str">
        <f>IF($A31="","",ROUND($G31*$H31,2))</f>
        <v/>
      </c>
      <c r="J31" s="1" t="str">
        <f>IF($A31="","",$G31-$I31)</f>
        <v/>
      </c>
      <c r="K31" t="str">
        <f>IF($B31="","",ROUNDUP(VALUE(MID($B31,6,2))/3,0))</f>
        <v/>
      </c>
      <c r="L31" t="str">
        <f>IF($B31="","",VALUE(LEFT($B31,4)))</f>
        <v/>
      </c>
    </row>
    <row r="32">
      <c r="G32" s="1" t="str">
        <f>IF($A32="","",IF($D32&lt;&gt;"",ROUND($C32*$D32,2),ROUND($E32*$F32,2)))</f>
        <v/>
      </c>
      <c r="I32" s="1" t="str">
        <f>IF($A32="","",ROUND($G32*$H32,2))</f>
        <v/>
      </c>
      <c r="J32" s="1" t="str">
        <f>IF($A32="","",$G32-$I32)</f>
        <v/>
      </c>
      <c r="K32" t="str">
        <f>IF($B32="","",ROUNDUP(VALUE(MID($B32,6,2))/3,0))</f>
        <v/>
      </c>
      <c r="L32" t="str">
        <f>IF($B32="","",VALUE(LEFT($B32,4)))</f>
        <v/>
      </c>
    </row>
    <row r="33">
      <c r="G33" s="1" t="str">
        <f>IF($A33="","",IF($D33&lt;&gt;"",ROUND($C33*$D33,2),ROUND($E33*$F33,2)))</f>
        <v/>
      </c>
      <c r="I33" s="1" t="str">
        <f>IF($A33="","",ROUND($G33*$H33,2))</f>
        <v/>
      </c>
      <c r="J33" s="1" t="str">
        <f>IF($A33="","",$G33-$I33)</f>
        <v/>
      </c>
      <c r="K33" t="str">
        <f>IF($B33="","",ROUNDUP(VALUE(MID($B33,6,2))/3,0))</f>
        <v/>
      </c>
      <c r="L33" t="str">
        <f>IF($B33="","",VALUE(LEFT($B33,4)))</f>
        <v/>
      </c>
    </row>
    <row r="34">
      <c r="G34" s="1" t="str">
        <f>IF($A34="","",IF($D34&lt;&gt;"",ROUND($C34*$D34,2),ROUND($E34*$F34,2)))</f>
        <v/>
      </c>
      <c r="I34" s="1" t="str">
        <f>IF($A34="","",ROUND($G34*$H34,2))</f>
        <v/>
      </c>
      <c r="J34" s="1" t="str">
        <f>IF($A34="","",$G34-$I34)</f>
        <v/>
      </c>
      <c r="K34" t="str">
        <f>IF($B34="","",ROUNDUP(VALUE(MID($B34,6,2))/3,0))</f>
        <v/>
      </c>
      <c r="L34" t="str">
        <f>IF($B34="","",VALUE(LEFT($B34,4)))</f>
        <v/>
      </c>
    </row>
    <row r="35">
      <c r="G35" s="1" t="str">
        <f>IF($A35="","",IF($D35&lt;&gt;"",ROUND($C35*$D35,2),ROUND($E35*$F35,2)))</f>
        <v/>
      </c>
      <c r="I35" s="1" t="str">
        <f>IF($A35="","",ROUND($G35*$H35,2))</f>
        <v/>
      </c>
      <c r="J35" s="1" t="str">
        <f>IF($A35="","",$G35-$I35)</f>
        <v/>
      </c>
      <c r="K35" t="str">
        <f>IF($B35="","",ROUNDUP(VALUE(MID($B35,6,2))/3,0))</f>
        <v/>
      </c>
      <c r="L35" t="str">
        <f>IF($B35="","",VALUE(LEFT($B35,4)))</f>
        <v/>
      </c>
    </row>
    <row r="36">
      <c r="G36" s="1" t="str">
        <f>IF($A36="","",IF($D36&lt;&gt;"",ROUND($C36*$D36,2),ROUND($E36*$F36,2)))</f>
        <v/>
      </c>
      <c r="I36" s="1" t="str">
        <f>IF($A36="","",ROUND($G36*$H36,2))</f>
        <v/>
      </c>
      <c r="J36" s="1" t="str">
        <f>IF($A36="","",$G36-$I36)</f>
        <v/>
      </c>
      <c r="K36" t="str">
        <f>IF($B36="","",ROUNDUP(VALUE(MID($B36,6,2))/3,0))</f>
        <v/>
      </c>
      <c r="L36" t="str">
        <f>IF($B36="","",VALUE(LEFT($B36,4)))</f>
        <v/>
      </c>
    </row>
    <row r="37">
      <c r="G37" s="1" t="str">
        <f>IF($A37="","",IF($D37&lt;&gt;"",ROUND($C37*$D37,2),ROUND($E37*$F37,2)))</f>
        <v/>
      </c>
      <c r="I37" s="1" t="str">
        <f>IF($A37="","",ROUND($G37*$H37,2))</f>
        <v/>
      </c>
      <c r="J37" s="1" t="str">
        <f>IF($A37="","",$G37-$I37)</f>
        <v/>
      </c>
      <c r="K37" t="str">
        <f>IF($B37="","",ROUNDUP(VALUE(MID($B37,6,2))/3,0))</f>
        <v/>
      </c>
      <c r="L37" t="str">
        <f>IF($B37="","",VALUE(LEFT($B37,4)))</f>
        <v/>
      </c>
    </row>
    <row r="38">
      <c r="G38" s="1" t="str">
        <f>IF($A38="","",IF($D38&lt;&gt;"",ROUND($C38*$D38,2),ROUND($E38*$F38,2)))</f>
        <v/>
      </c>
      <c r="I38" s="1" t="str">
        <f>IF($A38="","",ROUND($G38*$H38,2))</f>
        <v/>
      </c>
      <c r="J38" s="1" t="str">
        <f>IF($A38="","",$G38-$I38)</f>
        <v/>
      </c>
      <c r="K38" t="str">
        <f>IF($B38="","",ROUNDUP(VALUE(MID($B38,6,2))/3,0))</f>
        <v/>
      </c>
      <c r="L38" t="str">
        <f>IF($B38="","",VALUE(LEFT($B38,4)))</f>
        <v/>
      </c>
    </row>
    <row r="39">
      <c r="G39" s="1" t="str">
        <f>IF($A39="","",IF($D39&lt;&gt;"",ROUND($C39*$D39,2),ROUND($E39*$F39,2)))</f>
        <v/>
      </c>
      <c r="I39" s="1" t="str">
        <f>IF($A39="","",ROUND($G39*$H39,2))</f>
        <v/>
      </c>
      <c r="J39" s="1" t="str">
        <f>IF($A39="","",$G39-$I39)</f>
        <v/>
      </c>
      <c r="K39" t="str">
        <f>IF($B39="","",ROUNDUP(VALUE(MID($B39,6,2))/3,0))</f>
        <v/>
      </c>
      <c r="L39" t="str">
        <f>IF($B39="","",VALUE(LEFT($B39,4)))</f>
        <v/>
      </c>
    </row>
    <row r="40">
      <c r="G40" s="1" t="str">
        <f>IF($A40="","",IF($D40&lt;&gt;"",ROUND($C40*$D40,2),ROUND($E40*$F40,2)))</f>
        <v/>
      </c>
      <c r="I40" s="1" t="str">
        <f>IF($A40="","",ROUND($G40*$H40,2))</f>
        <v/>
      </c>
      <c r="J40" s="1" t="str">
        <f>IF($A40="","",$G40-$I40)</f>
        <v/>
      </c>
      <c r="K40" t="str">
        <f>IF($B40="","",ROUNDUP(VALUE(MID($B40,6,2))/3,0))</f>
        <v/>
      </c>
      <c r="L40" t="str">
        <f>IF($B40="","",VALUE(LEFT($B40,4)))</f>
        <v/>
      </c>
    </row>
    <row r="41">
      <c r="G41" s="1" t="str">
        <f>IF($A41="","",IF($D41&lt;&gt;"",ROUND($C41*$D41,2),ROUND($E41*$F41,2)))</f>
        <v/>
      </c>
      <c r="I41" s="1" t="str">
        <f>IF($A41="","",ROUND($G41*$H41,2))</f>
        <v/>
      </c>
      <c r="J41" s="1" t="str">
        <f>IF($A41="","",$G41-$I41)</f>
        <v/>
      </c>
      <c r="K41" t="str">
        <f>IF($B41="","",ROUNDUP(VALUE(MID($B41,6,2))/3,0))</f>
        <v/>
      </c>
      <c r="L41" t="str">
        <f>IF($B41="","",VALUE(LEFT($B41,4)))</f>
        <v/>
      </c>
    </row>
    <row r="42">
      <c r="G42" s="1" t="str">
        <f>IF($A42="","",IF($D42&lt;&gt;"",ROUND($C42*$D42,2),ROUND($E42*$F42,2)))</f>
        <v/>
      </c>
      <c r="I42" s="1" t="str">
        <f>IF($A42="","",ROUND($G42*$H42,2))</f>
        <v/>
      </c>
      <c r="J42" s="1" t="str">
        <f>IF($A42="","",$G42-$I42)</f>
        <v/>
      </c>
      <c r="K42" t="str">
        <f>IF($B42="","",ROUNDUP(VALUE(MID($B42,6,2))/3,0))</f>
        <v/>
      </c>
      <c r="L42" t="str">
        <f>IF($B42="","",VALUE(LEFT($B42,4)))</f>
        <v/>
      </c>
    </row>
    <row r="43">
      <c r="G43" s="1" t="str">
        <f>IF($A43="","",IF($D43&lt;&gt;"",ROUND($C43*$D43,2),ROUND($E43*$F43,2)))</f>
        <v/>
      </c>
      <c r="I43" s="1" t="str">
        <f>IF($A43="","",ROUND($G43*$H43,2))</f>
        <v/>
      </c>
      <c r="J43" s="1" t="str">
        <f>IF($A43="","",$G43-$I43)</f>
        <v/>
      </c>
      <c r="K43" t="str">
        <f>IF($B43="","",ROUNDUP(VALUE(MID($B43,6,2))/3,0))</f>
        <v/>
      </c>
      <c r="L43" t="str">
        <f>IF($B43="","",VALUE(LEFT($B43,4)))</f>
        <v/>
      </c>
    </row>
    <row r="44">
      <c r="G44" s="1" t="str">
        <f>IF($A44="","",IF($D44&lt;&gt;"",ROUND($C44*$D44,2),ROUND($E44*$F44,2)))</f>
        <v/>
      </c>
      <c r="I44" s="1" t="str">
        <f>IF($A44="","",ROUND($G44*$H44,2))</f>
        <v/>
      </c>
      <c r="J44" s="1" t="str">
        <f>IF($A44="","",$G44-$I44)</f>
        <v/>
      </c>
      <c r="K44" t="str">
        <f>IF($B44="","",ROUNDUP(VALUE(MID($B44,6,2))/3,0))</f>
        <v/>
      </c>
      <c r="L44" t="str">
        <f>IF($B44="","",VALUE(LEFT($B44,4)))</f>
        <v/>
      </c>
    </row>
    <row r="45">
      <c r="G45" s="1" t="str">
        <f>IF($A45="","",IF($D45&lt;&gt;"",ROUND($C45*$D45,2),ROUND($E45*$F45,2)))</f>
        <v/>
      </c>
      <c r="I45" s="1" t="str">
        <f>IF($A45="","",ROUND($G45*$H45,2))</f>
        <v/>
      </c>
      <c r="J45" s="1" t="str">
        <f>IF($A45="","",$G45-$I45)</f>
        <v/>
      </c>
      <c r="K45" t="str">
        <f>IF($B45="","",ROUNDUP(VALUE(MID($B45,6,2))/3,0))</f>
        <v/>
      </c>
      <c r="L45" t="str">
        <f>IF($B45="","",VALUE(LEFT($B45,4)))</f>
        <v/>
      </c>
    </row>
    <row r="46">
      <c r="G46" s="1" t="str">
        <f>IF($A46="","",IF($D46&lt;&gt;"",ROUND($C46*$D46,2),ROUND($E46*$F46,2)))</f>
        <v/>
      </c>
      <c r="I46" s="1" t="str">
        <f>IF($A46="","",ROUND($G46*$H46,2))</f>
        <v/>
      </c>
      <c r="J46" s="1" t="str">
        <f>IF($A46="","",$G46-$I46)</f>
        <v/>
      </c>
      <c r="K46" t="str">
        <f>IF($B46="","",ROUNDUP(VALUE(MID($B46,6,2))/3,0))</f>
        <v/>
      </c>
      <c r="L46" t="str">
        <f>IF($B46="","",VALUE(LEFT($B46,4)))</f>
        <v/>
      </c>
    </row>
    <row r="47">
      <c r="G47" s="1" t="str">
        <f>IF($A47="","",IF($D47&lt;&gt;"",ROUND($C47*$D47,2),ROUND($E47*$F47,2)))</f>
        <v/>
      </c>
      <c r="I47" s="1" t="str">
        <f>IF($A47="","",ROUND($G47*$H47,2))</f>
        <v/>
      </c>
      <c r="J47" s="1" t="str">
        <f>IF($A47="","",$G47-$I47)</f>
        <v/>
      </c>
      <c r="K47" t="str">
        <f>IF($B47="","",ROUNDUP(VALUE(MID($B47,6,2))/3,0))</f>
        <v/>
      </c>
      <c r="L47" t="str">
        <f>IF($B47="","",VALUE(LEFT($B47,4)))</f>
        <v/>
      </c>
    </row>
    <row r="48">
      <c r="G48" s="1" t="str">
        <f>IF($A48="","",IF($D48&lt;&gt;"",ROUND($C48*$D48,2),ROUND($E48*$F48,2)))</f>
        <v/>
      </c>
      <c r="I48" s="1" t="str">
        <f>IF($A48="","",ROUND($G48*$H48,2))</f>
        <v/>
      </c>
      <c r="J48" s="1" t="str">
        <f>IF($A48="","",$G48-$I48)</f>
        <v/>
      </c>
      <c r="K48" t="str">
        <f>IF($B48="","",ROUNDUP(VALUE(MID($B48,6,2))/3,0))</f>
        <v/>
      </c>
      <c r="L48" t="str">
        <f>IF($B48="","",VALUE(LEFT($B48,4)))</f>
        <v/>
      </c>
    </row>
    <row r="49">
      <c r="G49" s="1" t="str">
        <f>IF($A49="","",IF($D49&lt;&gt;"",ROUND($C49*$D49,2),ROUND($E49*$F49,2)))</f>
        <v/>
      </c>
      <c r="I49" s="1" t="str">
        <f>IF($A49="","",ROUND($G49*$H49,2))</f>
        <v/>
      </c>
      <c r="J49" s="1" t="str">
        <f>IF($A49="","",$G49-$I49)</f>
        <v/>
      </c>
      <c r="K49" t="str">
        <f>IF($B49="","",ROUNDUP(VALUE(MID($B49,6,2))/3,0))</f>
        <v/>
      </c>
      <c r="L49" t="str">
        <f>IF($B49="","",VALUE(LEFT($B49,4)))</f>
        <v/>
      </c>
    </row>
    <row r="50">
      <c r="G50" s="1" t="str">
        <f>IF($A50="","",IF($D50&lt;&gt;"",ROUND($C50*$D50,2),ROUND($E50*$F50,2)))</f>
        <v/>
      </c>
      <c r="I50" s="1" t="str">
        <f>IF($A50="","",ROUND($G50*$H50,2))</f>
        <v/>
      </c>
      <c r="J50" s="1" t="str">
        <f>IF($A50="","",$G50-$I50)</f>
        <v/>
      </c>
      <c r="K50" t="str">
        <f>IF($B50="","",ROUNDUP(VALUE(MID($B50,6,2))/3,0))</f>
        <v/>
      </c>
      <c r="L50" t="str">
        <f>IF($B50="","",VALUE(LEFT($B50,4)))</f>
        <v/>
      </c>
    </row>
    <row r="51">
      <c r="G51" s="1" t="str">
        <f>IF($A51="","",IF($D51&lt;&gt;"",ROUND($C51*$D51,2),ROUND($E51*$F51,2)))</f>
        <v/>
      </c>
      <c r="I51" s="1" t="str">
        <f>IF($A51="","",ROUND($G51*$H51,2))</f>
        <v/>
      </c>
      <c r="J51" s="1" t="str">
        <f>IF($A51="","",$G51-$I51)</f>
        <v/>
      </c>
      <c r="K51" t="str">
        <f>IF($B51="","",ROUNDUP(VALUE(MID($B51,6,2))/3,0))</f>
        <v/>
      </c>
      <c r="L51" t="str">
        <f>IF($B51="","",VALUE(LEFT($B51,4)))</f>
        <v/>
      </c>
    </row>
    <row r="52">
      <c r="G52" s="1" t="str">
        <f>IF($A52="","",IF($D52&lt;&gt;"",ROUND($C52*$D52,2),ROUND($E52*$F52,2)))</f>
        <v/>
      </c>
      <c r="I52" s="1" t="str">
        <f>IF($A52="","",ROUND($G52*$H52,2))</f>
        <v/>
      </c>
      <c r="J52" s="1" t="str">
        <f>IF($A52="","",$G52-$I52)</f>
        <v/>
      </c>
      <c r="K52" t="str">
        <f>IF($B52="","",ROUNDUP(VALUE(MID($B52,6,2))/3,0))</f>
        <v/>
      </c>
      <c r="L52" t="str">
        <f>IF($B52="","",VALUE(LEFT($B52,4)))</f>
        <v/>
      </c>
    </row>
    <row r="53">
      <c r="G53" s="1" t="str">
        <f>IF($A53="","",IF($D53&lt;&gt;"",ROUND($C53*$D53,2),ROUND($E53*$F53,2)))</f>
        <v/>
      </c>
      <c r="I53" s="1" t="str">
        <f>IF($A53="","",ROUND($G53*$H53,2))</f>
        <v/>
      </c>
      <c r="J53" s="1" t="str">
        <f>IF($A53="","",$G53-$I53)</f>
        <v/>
      </c>
      <c r="K53" t="str">
        <f>IF($B53="","",ROUNDUP(VALUE(MID($B53,6,2))/3,0))</f>
        <v/>
      </c>
      <c r="L53" t="str">
        <f>IF($B53="","",VALUE(LEFT($B53,4)))</f>
        <v/>
      </c>
    </row>
    <row r="54">
      <c r="G54" s="1" t="str">
        <f>IF($A54="","",IF($D54&lt;&gt;"",ROUND($C54*$D54,2),ROUND($E54*$F54,2)))</f>
        <v/>
      </c>
      <c r="I54" s="1" t="str">
        <f>IF($A54="","",ROUND($G54*$H54,2))</f>
        <v/>
      </c>
      <c r="J54" s="1" t="str">
        <f>IF($A54="","",$G54-$I54)</f>
        <v/>
      </c>
      <c r="K54" t="str">
        <f>IF($B54="","",ROUNDUP(VALUE(MID($B54,6,2))/3,0))</f>
        <v/>
      </c>
      <c r="L54" t="str">
        <f>IF($B54="","",VALUE(LEFT($B54,4)))</f>
        <v/>
      </c>
    </row>
    <row r="55">
      <c r="G55" s="1" t="str">
        <f>IF($A55="","",IF($D55&lt;&gt;"",ROUND($C55*$D55,2),ROUND($E55*$F55,2)))</f>
        <v/>
      </c>
      <c r="I55" s="1" t="str">
        <f>IF($A55="","",ROUND($G55*$H55,2))</f>
        <v/>
      </c>
      <c r="J55" s="1" t="str">
        <f>IF($A55="","",$G55-$I55)</f>
        <v/>
      </c>
      <c r="K55" t="str">
        <f>IF($B55="","",ROUNDUP(VALUE(MID($B55,6,2))/3,0))</f>
        <v/>
      </c>
      <c r="L55" t="str">
        <f>IF($B55="","",VALUE(LEFT($B55,4)))</f>
        <v/>
      </c>
    </row>
    <row r="56">
      <c r="G56" s="1" t="str">
        <f>IF($A56="","",IF($D56&lt;&gt;"",ROUND($C56*$D56,2),ROUND($E56*$F56,2)))</f>
        <v/>
      </c>
      <c r="I56" s="1" t="str">
        <f>IF($A56="","",ROUND($G56*$H56,2))</f>
        <v/>
      </c>
      <c r="J56" s="1" t="str">
        <f>IF($A56="","",$G56-$I56)</f>
        <v/>
      </c>
      <c r="K56" t="str">
        <f>IF($B56="","",ROUNDUP(VALUE(MID($B56,6,2))/3,0))</f>
        <v/>
      </c>
      <c r="L56" t="str">
        <f>IF($B56="","",VALUE(LEFT($B56,4)))</f>
        <v/>
      </c>
    </row>
    <row r="57">
      <c r="G57" s="1" t="str">
        <f>IF($A57="","",IF($D57&lt;&gt;"",ROUND($C57*$D57,2),ROUND($E57*$F57,2)))</f>
        <v/>
      </c>
      <c r="I57" s="1" t="str">
        <f>IF($A57="","",ROUND($G57*$H57,2))</f>
        <v/>
      </c>
      <c r="J57" s="1" t="str">
        <f>IF($A57="","",$G57-$I57)</f>
        <v/>
      </c>
      <c r="K57" t="str">
        <f>IF($B57="","",ROUNDUP(VALUE(MID($B57,6,2))/3,0))</f>
        <v/>
      </c>
      <c r="L57" t="str">
        <f>IF($B57="","",VALUE(LEFT($B57,4)))</f>
        <v/>
      </c>
    </row>
    <row r="58">
      <c r="G58" s="1" t="str">
        <f>IF($A58="","",IF($D58&lt;&gt;"",ROUND($C58*$D58,2),ROUND($E58*$F58,2)))</f>
        <v/>
      </c>
      <c r="I58" s="1" t="str">
        <f>IF($A58="","",ROUND($G58*$H58,2))</f>
        <v/>
      </c>
      <c r="J58" s="1" t="str">
        <f>IF($A58="","",$G58-$I58)</f>
        <v/>
      </c>
      <c r="K58" t="str">
        <f>IF($B58="","",ROUNDUP(VALUE(MID($B58,6,2))/3,0))</f>
        <v/>
      </c>
      <c r="L58" t="str">
        <f>IF($B58="","",VALUE(LEFT($B58,4)))</f>
        <v/>
      </c>
    </row>
    <row r="59">
      <c r="G59" s="1" t="str">
        <f>IF($A59="","",IF($D59&lt;&gt;"",ROUND($C59*$D59,2),ROUND($E59*$F59,2)))</f>
        <v/>
      </c>
      <c r="I59" s="1" t="str">
        <f>IF($A59="","",ROUND($G59*$H59,2))</f>
        <v/>
      </c>
      <c r="J59" s="1" t="str">
        <f>IF($A59="","",$G59-$I59)</f>
        <v/>
      </c>
      <c r="K59" t="str">
        <f>IF($B59="","",ROUNDUP(VALUE(MID($B59,6,2))/3,0))</f>
        <v/>
      </c>
      <c r="L59" t="str">
        <f>IF($B59="","",VALUE(LEFT($B59,4)))</f>
        <v/>
      </c>
    </row>
    <row r="60">
      <c r="G60" s="1" t="str">
        <f>IF($A60="","",IF($D60&lt;&gt;"",ROUND($C60*$D60,2),ROUND($E60*$F60,2)))</f>
        <v/>
      </c>
      <c r="I60" s="1" t="str">
        <f>IF($A60="","",ROUND($G60*$H60,2))</f>
        <v/>
      </c>
      <c r="J60" s="1" t="str">
        <f>IF($A60="","",$G60-$I60)</f>
        <v/>
      </c>
      <c r="K60" t="str">
        <f>IF($B60="","",ROUNDUP(VALUE(MID($B60,6,2))/3,0))</f>
        <v/>
      </c>
      <c r="L60" t="str">
        <f>IF($B60="","",VALUE(LEFT($B60,4)))</f>
        <v/>
      </c>
    </row>
    <row r="61">
      <c r="G61" s="1" t="str">
        <f>IF($A61="","",IF($D61&lt;&gt;"",ROUND($C61*$D61,2),ROUND($E61*$F61,2)))</f>
        <v/>
      </c>
      <c r="I61" s="1" t="str">
        <f>IF($A61="","",ROUND($G61*$H61,2))</f>
        <v/>
      </c>
      <c r="J61" s="1" t="str">
        <f>IF($A61="","",$G61-$I61)</f>
        <v/>
      </c>
      <c r="K61" t="str">
        <f>IF($B61="","",ROUNDUP(VALUE(MID($B61,6,2))/3,0))</f>
        <v/>
      </c>
      <c r="L61" t="str">
        <f>IF($B61="","",VALUE(LEFT($B61,4)))</f>
        <v/>
      </c>
    </row>
  </sheetData>
  <ignoredErrors>
    <ignoredError numberStoredAsText="1" sqref="A1:L6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cols>
    <col min="1" max="1" width="22.83203125" customWidth="1"/>
    <col min="2" max="2" width="20.83203125" customWidth="1"/>
    <col min="3" max="3" width="24.83203125" customWidth="1"/>
    <col min="4" max="4" width="16.83203125" customWidth="1"/>
  </cols>
  <sheetData>
    <row r="1">
      <c r="A1" t="str">
        <v>Resumen trimestral · modelo 111 y pago a colaboradores</v>
      </c>
    </row>
    <row r="3">
      <c r="A3" t="str">
        <v>Año a resumir:</v>
      </c>
      <c r="B3">
        <v>2026</v>
      </c>
    </row>
    <row r="5">
      <c r="A5" t="str">
        <v>Trimestre</v>
      </c>
      <c r="B5" t="str">
        <v>Comisiones brutas</v>
      </c>
      <c r="C5" t="str">
        <v>IRPF retenido (mod. 111)</v>
      </c>
      <c r="D5" t="str">
        <v>Neto pagado</v>
      </c>
    </row>
    <row r="6">
      <c r="A6">
        <v>1</v>
      </c>
      <c r="B6" s="1">
        <f>SUMIFS(Liquidaciones!$G:$G,Liquidaciones!$K:$K,$A6,Liquidaciones!$L:$L,$B$3)</f>
        <v>0</v>
      </c>
      <c r="C6" s="1">
        <f>SUMIFS(Liquidaciones!$I:$I,Liquidaciones!$K:$K,$A6,Liquidaciones!$L:$L,$B$3)</f>
        <v>0</v>
      </c>
      <c r="D6" s="1">
        <f>SUMIFS(Liquidaciones!$J:$J,Liquidaciones!$K:$K,$A6,Liquidaciones!$L:$L,$B$3)</f>
        <v>0</v>
      </c>
    </row>
    <row r="7">
      <c r="A7">
        <v>2</v>
      </c>
      <c r="B7" s="1">
        <f>SUMIFS(Liquidaciones!$G:$G,Liquidaciones!$K:$K,$A7,Liquidaciones!$L:$L,$B$3)</f>
        <v>0</v>
      </c>
      <c r="C7" s="1">
        <f>SUMIFS(Liquidaciones!$I:$I,Liquidaciones!$K:$K,$A7,Liquidaciones!$L:$L,$B$3)</f>
        <v>0</v>
      </c>
      <c r="D7" s="1">
        <f>SUMIFS(Liquidaciones!$J:$J,Liquidaciones!$K:$K,$A7,Liquidaciones!$L:$L,$B$3)</f>
        <v>0</v>
      </c>
    </row>
    <row r="8">
      <c r="A8">
        <v>3</v>
      </c>
      <c r="B8" s="1">
        <f>SUMIFS(Liquidaciones!$G:$G,Liquidaciones!$K:$K,$A8,Liquidaciones!$L:$L,$B$3)</f>
        <v>2298</v>
      </c>
      <c r="C8" s="1">
        <f>SUMIFS(Liquidaciones!$I:$I,Liquidaciones!$K:$K,$A8,Liquidaciones!$L:$L,$B$3)</f>
        <v>284.86</v>
      </c>
      <c r="D8" s="1">
        <f>SUMIFS(Liquidaciones!$J:$J,Liquidaciones!$K:$K,$A8,Liquidaciones!$L:$L,$B$3)</f>
        <v>2013.14</v>
      </c>
    </row>
    <row r="9">
      <c r="A9">
        <v>4</v>
      </c>
      <c r="B9" s="1">
        <f>SUMIFS(Liquidaciones!$G:$G,Liquidaciones!$K:$K,$A9,Liquidaciones!$L:$L,$B$3)</f>
        <v>0</v>
      </c>
      <c r="C9" s="1">
        <f>SUMIFS(Liquidaciones!$I:$I,Liquidaciones!$K:$K,$A9,Liquidaciones!$L:$L,$B$3)</f>
        <v>0</v>
      </c>
      <c r="D9" s="1">
        <f>SUMIFS(Liquidaciones!$J:$J,Liquidaciones!$K:$K,$A9,Liquidaciones!$L:$L,$B$3)</f>
        <v>0</v>
      </c>
    </row>
    <row r="10">
      <c r="A10" t="str">
        <v>Total año</v>
      </c>
      <c r="B10" s="1">
        <f>SUM(B6:B9)</f>
        <v>2298</v>
      </c>
      <c r="C10" s="1">
        <f>SUM(C6:C9)</f>
        <v>284.86</v>
      </c>
      <c r="D10" s="1">
        <f>SUM(D6:D9)</f>
        <v>2013.14</v>
      </c>
    </row>
    <row r="12">
      <c r="A12" t="str">
        <v>El modelo 111 se presenta del 1 al 20 de abril, julio, octubre y enero.</v>
      </c>
    </row>
    <row r="13">
      <c r="A13" t="str">
        <v>Si domicilias el pago, el plazo termina 5 días antes.</v>
      </c>
    </row>
    <row r="14">
      <c r="A14" t="str">
        <v>El IRPF retenido no es tuyo: lo ingresas tú en nombre del colaborador.</v>
      </c>
    </row>
  </sheetData>
  <ignoredErrors>
    <ignoredError numberStoredAsText="1" sqref="A1:D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FisioFin · fisiofin.com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Cómo se usa</vt:lpstr>
      <vt:lpstr>Liquidaciones</vt:lpstr>
      <vt:lpstr>Resumen 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FisioFin</dc:creator>
  <dc:title>Plantilla de liquidación de colaboradores</dc:title>
</cp:coreProperties>
</file>